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94\"/>
    </mc:Choice>
  </mc:AlternateContent>
  <xr:revisionPtr revIDLastSave="0" documentId="13_ncr:1_{F03BDE95-6F15-4563-8D4B-56E0883EE941}" xr6:coauthVersionLast="47" xr6:coauthVersionMax="47" xr10:uidLastSave="{00000000-0000-0000-0000-000000000000}"/>
  <bookViews>
    <workbookView xWindow="-168" yWindow="170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I40" i="1"/>
  <c r="I39" i="1"/>
  <c r="I38" i="1"/>
  <c r="I37" i="1"/>
  <c r="I36" i="1"/>
  <c r="G62" i="2"/>
  <c r="G63" i="2" s="1"/>
  <c r="G64" i="2" s="1"/>
  <c r="G66" i="2" s="1"/>
  <c r="G67" i="2" s="1"/>
  <c r="G68" i="2" s="1"/>
  <c r="C39" i="1" s="1"/>
  <c r="F62" i="2"/>
  <c r="F63" i="2" s="1"/>
  <c r="F64" i="2" s="1"/>
  <c r="F66" i="2" s="1"/>
  <c r="F67" i="2" s="1"/>
  <c r="F68" i="2" s="1"/>
  <c r="E62" i="2"/>
  <c r="E63" i="2" s="1"/>
  <c r="E64" i="2" s="1"/>
  <c r="E66" i="2" s="1"/>
  <c r="E67" i="2" s="1"/>
  <c r="E68" i="2" s="1"/>
  <c r="D62" i="2"/>
  <c r="D63" i="2" s="1"/>
  <c r="G55" i="2"/>
  <c r="F55" i="2"/>
  <c r="E55" i="2"/>
  <c r="D55" i="2"/>
  <c r="H55" i="2" s="1"/>
  <c r="H54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35" i="2" l="1"/>
  <c r="H41" i="2"/>
  <c r="H29" i="2"/>
  <c r="H32" i="2"/>
  <c r="H23" i="2"/>
  <c r="C31" i="1"/>
  <c r="C32" i="1"/>
  <c r="C34" i="1" s="1"/>
  <c r="H63" i="2"/>
  <c r="D64" i="2"/>
  <c r="H62" i="2"/>
  <c r="H64" i="2" l="1"/>
  <c r="D66" i="2"/>
  <c r="D67" i="2" l="1"/>
  <c r="H66" i="2"/>
  <c r="D68" i="2" l="1"/>
  <c r="H67" i="2"/>
  <c r="H68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<sst xmlns="http://schemas.openxmlformats.org/spreadsheetml/2006/main" count="317" uniqueCount="134">
  <si>
    <t>СВОДКА ЗАТРАТ</t>
  </si>
  <si>
    <t>P_0594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</si>
  <si>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</si>
  <si>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</si>
  <si>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</si>
  <si>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</si>
  <si>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</si>
  <si>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</si>
  <si>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</si>
  <si>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</si>
  <si>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</si>
  <si>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</si>
  <si>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</si>
  <si>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</si>
  <si>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</si>
  <si>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</si>
  <si>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</si>
  <si>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</si>
  <si>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</si>
  <si>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</si>
  <si>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</si>
  <si>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</si>
  <si>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</si>
  <si>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</si>
  <si>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</si>
  <si>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</si>
  <si>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</si>
  <si>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</si>
  <si>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</si>
  <si>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</si>
  <si>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</si>
  <si>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</si>
  <si>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</si>
  <si>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</si>
  <si>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</si>
  <si>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</si>
  <si>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</si>
  <si>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</si>
  <si>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</si>
  <si>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</si>
  <si>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</si>
  <si>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</si>
  <si>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</si>
  <si>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</si>
  <si>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</si>
  <si>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</si>
  <si>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</si>
  <si>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</si>
  <si>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</si>
  <si>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</si>
  <si>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</si>
  <si>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</si>
  <si>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</si>
  <si>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</si>
  <si>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</si>
  <si>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</si>
  <si>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</si>
  <si>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</si>
  <si>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</si>
  <si>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</si>
  <si>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</si>
  <si>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</si>
  <si>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</si>
  <si>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</si>
  <si>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</si>
  <si>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</si>
  <si>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</si>
  <si>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</si>
  <si>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</si>
  <si>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</si>
  <si>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</si>
  <si>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</si>
  <si>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</si>
  <si>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</si>
  <si>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</si>
  <si>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</si>
  <si>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</si>
  <si>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</si>
  <si>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</si>
  <si>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</si>
  <si>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</si>
  <si>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</si>
  <si>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</si>
  <si>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</si>
  <si>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</si>
  <si>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</si>
  <si>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</si>
  <si>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</si>
  <si>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</si>
  <si>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</si>
  <si>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</si>
  <si>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</si>
  <si>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</si>
  <si>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</si>
  <si>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</si>
  <si>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</si>
  <si>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</si>
  <si>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</si>
  <si>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ГНБ трубой 160</t>
  </si>
  <si>
    <t>ОСР 27-09-01</t>
  </si>
  <si>
    <t>Реконструкция КЛ одноцепная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</si>
  <si>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</si>
  <si>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</si>
  <si>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</si>
  <si>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</si>
  <si>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</si>
  <si>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</si>
  <si>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</si>
  <si>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</si>
  <si>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</si>
  <si>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</si>
  <si>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</si>
  <si>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</si>
  <si>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</si>
  <si>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</si>
  <si>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</si>
  <si>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</si>
  <si>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</si>
  <si>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</si>
  <si>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</si>
  <si>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</si>
  <si>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</si>
  <si>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</si>
  <si>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</si>
  <si>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</si>
  <si>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</si>
  <si>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</si>
  <si>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</si>
  <si>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</si>
  <si>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</si>
  <si>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</si>
  <si>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</si>
  <si>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</si>
  <si>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КЛ-6 кВ Ф-10 ПС 110/10/6 Переволоки от оп №1000/8 до оп№ 1000/9 (протяженностью 0,066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</si>
</sst>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5" zoomScale="90" zoomScaleNormal="90" workbookViewId="0">
      <selection activeCell="B13" sqref="B13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133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117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118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119</v>
      </c>
      <c r="C26" s="54"/>
      <c r="D26" s="51"/>
      <c r="E26" s="51"/>
      <c r="F26" s="51"/>
      <c r="G26" s="52"/>
      <c r="H26" s="52" t="s">
        <v>120</v>
      </c>
      <c r="I26" s="52"/>
    </row>
    <row r="27" spans="1:9" ht="16.95" customHeight="1" x14ac:dyDescent="0.3">
      <c r="A27" s="55" t="s">
        <v>6</v>
      </c>
      <c r="B27" s="53" t="s">
        <v>121</v>
      </c>
      <c r="C27" s="56">
        <v>0</v>
      </c>
      <c r="D27" s="57"/>
      <c r="E27" s="57"/>
      <c r="F27" s="57"/>
      <c r="G27" s="58" t="s">
        <v>122</v>
      </c>
      <c r="H27" s="58" t="s">
        <v>123</v>
      </c>
      <c r="I27" s="58" t="s">
        <v>124</v>
      </c>
    </row>
    <row r="28" spans="1:9" ht="16.95" customHeight="1" x14ac:dyDescent="0.3">
      <c r="A28" s="55" t="s">
        <v>7</v>
      </c>
      <c r="B28" s="53" t="s">
        <v>125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126</v>
      </c>
      <c r="C29" s="62">
        <f>ССР!G59*1.2</f>
        <v>176.850459792648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176.850459792648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127</v>
      </c>
      <c r="C31" s="62">
        <f>C30-ROUND(C30/1.2,5)</f>
        <v>29.475079792647989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128</v>
      </c>
      <c r="C32" s="67">
        <f>C30*I37</f>
        <v>195.69113130172275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116</v>
      </c>
      <c r="C33" s="62">
        <v>0.98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129</v>
      </c>
      <c r="C34" s="67">
        <f>C32*C33</f>
        <v>191.77730867568829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130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119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121</v>
      </c>
      <c r="C37" s="76">
        <f>ССР!D68+ССР!E68</f>
        <v>3307.5421310211395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125</v>
      </c>
      <c r="C38" s="76">
        <f>ССР!F68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126</v>
      </c>
      <c r="C39" s="76">
        <f>ССР!G68-'Сводка затрат'!C29</f>
        <v>60.034838772821786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3367.5769697939613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127</v>
      </c>
      <c r="C41" s="62">
        <f>C40-ROUND(C40/1.2,5)</f>
        <v>561.26282979396137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128</v>
      </c>
      <c r="C42" s="77">
        <f>C40*I38</f>
        <v>3906.3633544002087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116</v>
      </c>
      <c r="C43" s="62">
        <f>C33</f>
        <v>0.98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129</v>
      </c>
      <c r="C44" s="67">
        <f>C42*C43</f>
        <v>3828.2360873122043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131</v>
      </c>
      <c r="C46" s="79">
        <f>C34+C44</f>
        <v>4020.0133959878926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132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104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105</v>
      </c>
      <c r="B3" s="6" t="s">
        <v>106</v>
      </c>
      <c r="C3" s="6" t="s">
        <v>107</v>
      </c>
      <c r="D3" s="6" t="s">
        <v>108</v>
      </c>
      <c r="E3" s="6" t="s">
        <v>109</v>
      </c>
      <c r="F3" s="6" t="s">
        <v>110</v>
      </c>
      <c r="G3" s="6" t="s">
        <v>111</v>
      </c>
      <c r="H3" s="6" t="s">
        <v>112</v>
      </c>
    </row>
    <row r="4" spans="1:8" ht="39" customHeight="1" x14ac:dyDescent="0.3">
      <c r="A4" s="25" t="s">
        <v>113</v>
      </c>
      <c r="B4" s="26" t="s">
        <v>97</v>
      </c>
      <c r="C4" s="27">
        <v>3.0666666666667002E-2</v>
      </c>
      <c r="D4" s="27">
        <v>34488.969683926</v>
      </c>
      <c r="E4" s="26">
        <v>6</v>
      </c>
      <c r="F4" s="26"/>
      <c r="G4" s="27">
        <v>1057.6617369737</v>
      </c>
      <c r="H4" s="28"/>
    </row>
    <row r="5" spans="1:8" ht="39" customHeight="1" x14ac:dyDescent="0.3">
      <c r="A5" s="25" t="s">
        <v>114</v>
      </c>
      <c r="B5" s="26" t="s">
        <v>97</v>
      </c>
      <c r="C5" s="27">
        <v>0.10372549019608</v>
      </c>
      <c r="D5" s="27">
        <v>1724.4134162502</v>
      </c>
      <c r="E5" s="26">
        <v>6</v>
      </c>
      <c r="F5" s="26"/>
      <c r="G5" s="27">
        <v>178.86562690125001</v>
      </c>
      <c r="H5" s="28"/>
    </row>
    <row r="6" spans="1:8" ht="39" customHeight="1" x14ac:dyDescent="0.3">
      <c r="A6" s="25" t="s">
        <v>113</v>
      </c>
      <c r="B6" s="26" t="s">
        <v>97</v>
      </c>
      <c r="C6" s="27">
        <v>0.24698125000000001</v>
      </c>
      <c r="D6" s="27">
        <v>5103.9171675885</v>
      </c>
      <c r="E6" s="26">
        <v>6</v>
      </c>
      <c r="F6" s="26"/>
      <c r="G6" s="27">
        <v>1260.5718419474999</v>
      </c>
      <c r="H6" s="28"/>
    </row>
    <row r="7" spans="1:8" ht="39" customHeight="1" x14ac:dyDescent="0.3">
      <c r="A7" s="25" t="s">
        <v>115</v>
      </c>
      <c r="B7" s="26" t="s">
        <v>97</v>
      </c>
      <c r="C7" s="27">
        <v>7.2025000000000006E-2</v>
      </c>
      <c r="D7" s="27">
        <v>818.22700652441995</v>
      </c>
      <c r="E7" s="26">
        <v>6</v>
      </c>
      <c r="F7" s="26"/>
      <c r="G7" s="27">
        <v>58.932800144921003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B15" sqref="B15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133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2393.7818983331999</v>
      </c>
      <c r="E25" s="20">
        <v>163.01985088769999</v>
      </c>
      <c r="F25" s="20">
        <v>0</v>
      </c>
      <c r="G25" s="20">
        <v>0</v>
      </c>
      <c r="H25" s="20">
        <v>2556.8017492209001</v>
      </c>
    </row>
    <row r="26" spans="1:8" ht="16.95" customHeight="1" x14ac:dyDescent="0.3">
      <c r="A26" s="6"/>
      <c r="B26" s="9"/>
      <c r="C26" s="9" t="s">
        <v>26</v>
      </c>
      <c r="D26" s="20">
        <v>2393.7818983331999</v>
      </c>
      <c r="E26" s="20">
        <v>163.01985088769999</v>
      </c>
      <c r="F26" s="20">
        <v>0</v>
      </c>
      <c r="G26" s="20">
        <v>0</v>
      </c>
      <c r="H26" s="20">
        <v>2556.8017492209001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2393.7818983331999</v>
      </c>
      <c r="E42" s="20">
        <v>163.01985088769999</v>
      </c>
      <c r="F42" s="20">
        <v>0</v>
      </c>
      <c r="G42" s="20">
        <v>0</v>
      </c>
      <c r="H42" s="20">
        <v>2556.8017492209001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47.875637966664002</v>
      </c>
      <c r="E44" s="20">
        <v>3.2603970177539998</v>
      </c>
      <c r="F44" s="20">
        <v>0</v>
      </c>
      <c r="G44" s="20">
        <v>0</v>
      </c>
      <c r="H44" s="20">
        <v>51.136034984418004</v>
      </c>
    </row>
    <row r="45" spans="1:8" ht="16.95" customHeight="1" x14ac:dyDescent="0.3">
      <c r="A45" s="6"/>
      <c r="B45" s="9"/>
      <c r="C45" s="9" t="s">
        <v>41</v>
      </c>
      <c r="D45" s="20">
        <v>47.875637966664002</v>
      </c>
      <c r="E45" s="20">
        <v>3.2603970177539998</v>
      </c>
      <c r="F45" s="20">
        <v>0</v>
      </c>
      <c r="G45" s="20">
        <v>0</v>
      </c>
      <c r="H45" s="20">
        <v>51.136034984418004</v>
      </c>
    </row>
    <row r="46" spans="1:8" ht="16.95" customHeight="1" x14ac:dyDescent="0.3">
      <c r="A46" s="6"/>
      <c r="B46" s="9"/>
      <c r="C46" s="9" t="s">
        <v>42</v>
      </c>
      <c r="D46" s="20">
        <v>2441.6575362999001</v>
      </c>
      <c r="E46" s="20">
        <v>166.28024790545001</v>
      </c>
      <c r="F46" s="20">
        <v>0</v>
      </c>
      <c r="G46" s="20">
        <v>0</v>
      </c>
      <c r="H46" s="20">
        <v>2607.9377842053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7.7744191183403002</v>
      </c>
      <c r="H48" s="20">
        <v>7.7744191183403002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63.727261697427998</v>
      </c>
      <c r="E49" s="20">
        <v>4.3399144703324</v>
      </c>
      <c r="F49" s="20">
        <v>0</v>
      </c>
      <c r="G49" s="20">
        <v>0</v>
      </c>
      <c r="H49" s="20">
        <v>68.067176167759996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36.504970023284002</v>
      </c>
      <c r="H50" s="20">
        <v>36.504970023284002</v>
      </c>
    </row>
    <row r="51" spans="1:8" ht="16.95" customHeight="1" x14ac:dyDescent="0.3">
      <c r="A51" s="6"/>
      <c r="B51" s="9"/>
      <c r="C51" s="9" t="s">
        <v>65</v>
      </c>
      <c r="D51" s="20">
        <v>63.727261697427998</v>
      </c>
      <c r="E51" s="20">
        <v>4.3399144703324</v>
      </c>
      <c r="F51" s="20">
        <v>0</v>
      </c>
      <c r="G51" s="20">
        <v>44.279389141625003</v>
      </c>
      <c r="H51" s="20">
        <v>112.34656530938</v>
      </c>
    </row>
    <row r="52" spans="1:8" ht="16.95" customHeight="1" x14ac:dyDescent="0.3">
      <c r="A52" s="6"/>
      <c r="B52" s="9"/>
      <c r="C52" s="9" t="s">
        <v>64</v>
      </c>
      <c r="D52" s="20">
        <v>2505.3847979973002</v>
      </c>
      <c r="E52" s="20">
        <v>170.62016237578999</v>
      </c>
      <c r="F52" s="20">
        <v>0</v>
      </c>
      <c r="G52" s="20">
        <v>44.279389141625003</v>
      </c>
      <c r="H52" s="20">
        <v>2720.2843495146999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2505.3847979973002</v>
      </c>
      <c r="E56" s="20">
        <v>170.62016237578999</v>
      </c>
      <c r="F56" s="20">
        <v>0</v>
      </c>
      <c r="G56" s="20">
        <v>44.279389141625003</v>
      </c>
      <c r="H56" s="20">
        <v>2720.2843495146999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147.37538316054</v>
      </c>
      <c r="H58" s="20">
        <v>147.37538316054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147.37538316054</v>
      </c>
      <c r="H59" s="20">
        <v>147.37538316054</v>
      </c>
    </row>
    <row r="60" spans="1:8" ht="16.95" customHeight="1" x14ac:dyDescent="0.3">
      <c r="A60" s="6"/>
      <c r="B60" s="9"/>
      <c r="C60" s="9" t="s">
        <v>56</v>
      </c>
      <c r="D60" s="20">
        <v>2505.3847979973002</v>
      </c>
      <c r="E60" s="20">
        <v>170.62016237578999</v>
      </c>
      <c r="F60" s="20">
        <v>0</v>
      </c>
      <c r="G60" s="20">
        <v>191.65477230216001</v>
      </c>
      <c r="H60" s="20">
        <v>2867.6597326751998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75.161543939919</v>
      </c>
      <c r="E62" s="20">
        <f>E60 * 3%</f>
        <v>5.1186048712736998</v>
      </c>
      <c r="F62" s="20">
        <f>F60 * 3%</f>
        <v>0</v>
      </c>
      <c r="G62" s="20">
        <f>G60 * 3%</f>
        <v>5.7496431690648002</v>
      </c>
      <c r="H62" s="20">
        <f>SUM(D62:G62)</f>
        <v>86.0297919802575</v>
      </c>
    </row>
    <row r="63" spans="1:8" ht="16.95" customHeight="1" x14ac:dyDescent="0.3">
      <c r="A63" s="6"/>
      <c r="B63" s="9"/>
      <c r="C63" s="9" t="s">
        <v>52</v>
      </c>
      <c r="D63" s="20">
        <f>D62</f>
        <v>75.161543939919</v>
      </c>
      <c r="E63" s="20">
        <f>E62</f>
        <v>5.1186048712736998</v>
      </c>
      <c r="F63" s="20">
        <f>F62</f>
        <v>0</v>
      </c>
      <c r="G63" s="20">
        <f>G62</f>
        <v>5.7496431690648002</v>
      </c>
      <c r="H63" s="20">
        <f>SUM(D63:G63)</f>
        <v>86.0297919802575</v>
      </c>
    </row>
    <row r="64" spans="1:8" ht="16.95" customHeight="1" x14ac:dyDescent="0.3">
      <c r="A64" s="6"/>
      <c r="B64" s="9"/>
      <c r="C64" s="9" t="s">
        <v>51</v>
      </c>
      <c r="D64" s="20">
        <f>D63 + D60</f>
        <v>2580.546341937219</v>
      </c>
      <c r="E64" s="20">
        <f>E63 + E60</f>
        <v>175.73876724706369</v>
      </c>
      <c r="F64" s="20">
        <f>F63 + F60</f>
        <v>0</v>
      </c>
      <c r="G64" s="20">
        <f>G63 + G60</f>
        <v>197.40441547122481</v>
      </c>
      <c r="H64" s="20">
        <f>SUM(D64:G64)</f>
        <v>2953.6895246555073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516.10926838744388</v>
      </c>
      <c r="E66" s="20">
        <f>E64 * 20%</f>
        <v>35.14775344941274</v>
      </c>
      <c r="F66" s="20">
        <f>F64 * 20%</f>
        <v>0</v>
      </c>
      <c r="G66" s="20">
        <f>G64 * 20%</f>
        <v>39.480883094244966</v>
      </c>
      <c r="H66" s="20">
        <f>SUM(D66:G66)</f>
        <v>590.73790493110164</v>
      </c>
    </row>
    <row r="67" spans="1:8" ht="16.95" customHeight="1" x14ac:dyDescent="0.3">
      <c r="A67" s="6"/>
      <c r="B67" s="9"/>
      <c r="C67" s="9" t="s">
        <v>47</v>
      </c>
      <c r="D67" s="20">
        <f>D66</f>
        <v>516.10926838744388</v>
      </c>
      <c r="E67" s="20">
        <f>E66</f>
        <v>35.14775344941274</v>
      </c>
      <c r="F67" s="20">
        <f>F66</f>
        <v>0</v>
      </c>
      <c r="G67" s="20">
        <f>G66</f>
        <v>39.480883094244966</v>
      </c>
      <c r="H67" s="20">
        <f>SUM(D67:G67)</f>
        <v>590.73790493110164</v>
      </c>
    </row>
    <row r="68" spans="1:8" ht="16.95" customHeight="1" x14ac:dyDescent="0.3">
      <c r="A68" s="6"/>
      <c r="B68" s="9"/>
      <c r="C68" s="9" t="s">
        <v>46</v>
      </c>
      <c r="D68" s="20">
        <f>D67 + D64</f>
        <v>3096.655610324663</v>
      </c>
      <c r="E68" s="20">
        <f>E67 + E64</f>
        <v>210.88652069647642</v>
      </c>
      <c r="F68" s="20">
        <f>F67 + F64</f>
        <v>0</v>
      </c>
      <c r="G68" s="20">
        <f>G67 + G64</f>
        <v>236.88529856546978</v>
      </c>
      <c r="H68" s="20">
        <f>SUM(D68:G68)</f>
        <v>3544.4274295866094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133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792.46457511586004</v>
      </c>
      <c r="E13" s="19">
        <v>53.967931230127</v>
      </c>
      <c r="F13" s="19">
        <v>0</v>
      </c>
      <c r="G13" s="19">
        <v>0</v>
      </c>
      <c r="H13" s="19">
        <v>846.43250634598996</v>
      </c>
      <c r="J13" s="5"/>
    </row>
    <row r="14" spans="1:14" ht="16.95" customHeight="1" x14ac:dyDescent="0.3">
      <c r="A14" s="6"/>
      <c r="B14" s="9"/>
      <c r="C14" s="9" t="s">
        <v>78</v>
      </c>
      <c r="D14" s="19">
        <v>792.46457511586004</v>
      </c>
      <c r="E14" s="19">
        <v>53.967931230127</v>
      </c>
      <c r="F14" s="19">
        <v>0</v>
      </c>
      <c r="G14" s="19">
        <v>0</v>
      </c>
      <c r="H14" s="19">
        <v>846.43250634598996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133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80</v>
      </c>
      <c r="D13" s="19">
        <v>0</v>
      </c>
      <c r="E13" s="19">
        <v>0</v>
      </c>
      <c r="F13" s="19">
        <v>0</v>
      </c>
      <c r="G13" s="19">
        <v>2.5737314446559001</v>
      </c>
      <c r="H13" s="19">
        <v>2.5737314446559001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2.5737314446559001</v>
      </c>
      <c r="H14" s="19">
        <v>2.5737314446559001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133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58</v>
      </c>
      <c r="D13" s="19">
        <v>0</v>
      </c>
      <c r="E13" s="19">
        <v>0</v>
      </c>
      <c r="F13" s="19">
        <v>0</v>
      </c>
      <c r="G13" s="19">
        <v>48.788810075042001</v>
      </c>
      <c r="H13" s="19">
        <v>48.788810075042001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48.788810075042001</v>
      </c>
      <c r="H14" s="19">
        <v>48.788810075042001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133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83</v>
      </c>
      <c r="D13" s="19">
        <v>1601.3173232173001</v>
      </c>
      <c r="E13" s="19">
        <v>109.05191965757</v>
      </c>
      <c r="F13" s="19">
        <v>0</v>
      </c>
      <c r="G13" s="19">
        <v>0</v>
      </c>
      <c r="H13" s="19">
        <v>1710.3692428749</v>
      </c>
      <c r="J13" s="5"/>
    </row>
    <row r="14" spans="1:14" ht="16.95" customHeight="1" x14ac:dyDescent="0.3">
      <c r="A14" s="6"/>
      <c r="B14" s="9"/>
      <c r="C14" s="9" t="s">
        <v>78</v>
      </c>
      <c r="D14" s="19">
        <v>1601.3173232173001</v>
      </c>
      <c r="E14" s="19">
        <v>109.05191965757</v>
      </c>
      <c r="F14" s="19">
        <v>0</v>
      </c>
      <c r="G14" s="19">
        <v>0</v>
      </c>
      <c r="H14" s="19">
        <v>1710.3692428749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133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80</v>
      </c>
      <c r="D13" s="19">
        <v>0</v>
      </c>
      <c r="E13" s="19">
        <v>0</v>
      </c>
      <c r="F13" s="19">
        <v>0</v>
      </c>
      <c r="G13" s="19">
        <v>5.2006876736844996</v>
      </c>
      <c r="H13" s="19">
        <v>5.2006876736844996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5.2006876736844996</v>
      </c>
      <c r="H14" s="19">
        <v>5.2006876736844996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133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58</v>
      </c>
      <c r="D13" s="19">
        <v>0</v>
      </c>
      <c r="E13" s="19">
        <v>0</v>
      </c>
      <c r="F13" s="19">
        <v>0</v>
      </c>
      <c r="G13" s="19">
        <v>98.586573085495004</v>
      </c>
      <c r="H13" s="19">
        <v>98.586573085495004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98.586573085495004</v>
      </c>
      <c r="H14" s="19">
        <v>98.586573085495004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6"/>
  <sheetViews>
    <sheetView topLeftCell="A3" zoomScale="55" zoomScaleNormal="55" workbookViewId="0">
      <selection activeCell="H3" sqref="H3:H5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74</v>
      </c>
      <c r="B3" s="101"/>
      <c r="C3" s="45"/>
      <c r="D3" s="43">
        <v>846.43250634598996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792.46457511586004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53.967931230127</v>
      </c>
      <c r="E5" s="41"/>
      <c r="F5" s="41"/>
      <c r="G5" s="41"/>
      <c r="H5" s="47"/>
    </row>
    <row r="6" spans="1:8" x14ac:dyDescent="0.3">
      <c r="A6" s="98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77</v>
      </c>
      <c r="B8" s="97"/>
      <c r="C8" s="95" t="s">
        <v>98</v>
      </c>
      <c r="D8" s="44">
        <v>846.43250634598996</v>
      </c>
      <c r="E8" s="41">
        <v>9.1999999999999998E-2</v>
      </c>
      <c r="F8" s="41" t="s">
        <v>97</v>
      </c>
      <c r="G8" s="44">
        <v>9200.3533298476996</v>
      </c>
      <c r="H8" s="47"/>
    </row>
    <row r="9" spans="1:8" x14ac:dyDescent="0.3">
      <c r="A9" s="99">
        <v>1</v>
      </c>
      <c r="B9" s="42" t="s">
        <v>93</v>
      </c>
      <c r="C9" s="95"/>
      <c r="D9" s="44">
        <v>792.46457511586004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94</v>
      </c>
      <c r="C10" s="95"/>
      <c r="D10" s="44">
        <v>53.967931230127</v>
      </c>
      <c r="E10" s="41"/>
      <c r="F10" s="41"/>
      <c r="G10" s="41"/>
      <c r="H10" s="98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100" t="s">
        <v>45</v>
      </c>
      <c r="B13" s="101"/>
      <c r="C13" s="37"/>
      <c r="D13" s="43">
        <v>7.7744191183403002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7.7744191183403002</v>
      </c>
      <c r="E17" s="41"/>
      <c r="F17" s="41"/>
      <c r="G17" s="41"/>
      <c r="H17" s="47"/>
    </row>
    <row r="18" spans="1:8" x14ac:dyDescent="0.3">
      <c r="A18" s="96" t="s">
        <v>80</v>
      </c>
      <c r="B18" s="97"/>
      <c r="C18" s="95" t="s">
        <v>98</v>
      </c>
      <c r="D18" s="44">
        <v>2.5737314446559001</v>
      </c>
      <c r="E18" s="41">
        <v>9.1999999999999998E-2</v>
      </c>
      <c r="F18" s="41" t="s">
        <v>97</v>
      </c>
      <c r="G18" s="44">
        <v>27.975341789738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96</v>
      </c>
      <c r="C22" s="95"/>
      <c r="D22" s="44">
        <v>2.5737314446559001</v>
      </c>
      <c r="E22" s="41"/>
      <c r="F22" s="41"/>
      <c r="G22" s="41"/>
      <c r="H22" s="98"/>
    </row>
    <row r="23" spans="1:8" x14ac:dyDescent="0.3">
      <c r="A23" s="96" t="s">
        <v>80</v>
      </c>
      <c r="B23" s="97"/>
      <c r="C23" s="95" t="s">
        <v>100</v>
      </c>
      <c r="D23" s="44">
        <v>5.2006876736844996</v>
      </c>
      <c r="E23" s="41">
        <v>0.17199999999999999</v>
      </c>
      <c r="F23" s="41" t="s">
        <v>97</v>
      </c>
      <c r="G23" s="44">
        <v>30.236556242351998</v>
      </c>
      <c r="H23" s="47"/>
    </row>
    <row r="24" spans="1:8" x14ac:dyDescent="0.3">
      <c r="A24" s="99">
        <v>2</v>
      </c>
      <c r="B24" s="42" t="s">
        <v>93</v>
      </c>
      <c r="C24" s="95"/>
      <c r="D24" s="44">
        <v>0</v>
      </c>
      <c r="E24" s="41"/>
      <c r="F24" s="41"/>
      <c r="G24" s="41"/>
      <c r="H24" s="98" t="s">
        <v>25</v>
      </c>
    </row>
    <row r="25" spans="1:8" x14ac:dyDescent="0.3">
      <c r="A25" s="95"/>
      <c r="B25" s="42" t="s">
        <v>94</v>
      </c>
      <c r="C25" s="95"/>
      <c r="D25" s="44">
        <v>0</v>
      </c>
      <c r="E25" s="41"/>
      <c r="F25" s="41"/>
      <c r="G25" s="41"/>
      <c r="H25" s="98"/>
    </row>
    <row r="26" spans="1:8" x14ac:dyDescent="0.3">
      <c r="A26" s="95"/>
      <c r="B26" s="42" t="s">
        <v>95</v>
      </c>
      <c r="C26" s="95"/>
      <c r="D26" s="44">
        <v>0</v>
      </c>
      <c r="E26" s="41"/>
      <c r="F26" s="41"/>
      <c r="G26" s="41"/>
      <c r="H26" s="98"/>
    </row>
    <row r="27" spans="1:8" x14ac:dyDescent="0.3">
      <c r="A27" s="95"/>
      <c r="B27" s="42" t="s">
        <v>96</v>
      </c>
      <c r="C27" s="95"/>
      <c r="D27" s="44">
        <v>5.2006876736844996</v>
      </c>
      <c r="E27" s="41"/>
      <c r="F27" s="41"/>
      <c r="G27" s="41"/>
      <c r="H27" s="98"/>
    </row>
    <row r="28" spans="1:8" ht="24.6" x14ac:dyDescent="0.3">
      <c r="A28" s="100" t="s">
        <v>58</v>
      </c>
      <c r="B28" s="101"/>
      <c r="C28" s="37"/>
      <c r="D28" s="43">
        <v>147.37538316054</v>
      </c>
      <c r="E28" s="41"/>
      <c r="F28" s="41"/>
      <c r="G28" s="41"/>
      <c r="H28" s="47"/>
    </row>
    <row r="29" spans="1:8" x14ac:dyDescent="0.3">
      <c r="A29" s="95" t="s">
        <v>101</v>
      </c>
      <c r="B29" s="42" t="s">
        <v>93</v>
      </c>
      <c r="C29" s="37"/>
      <c r="D29" s="43">
        <v>0</v>
      </c>
      <c r="E29" s="41"/>
      <c r="F29" s="41"/>
      <c r="G29" s="41"/>
      <c r="H29" s="47"/>
    </row>
    <row r="30" spans="1:8" x14ac:dyDescent="0.3">
      <c r="A30" s="95"/>
      <c r="B30" s="42" t="s">
        <v>94</v>
      </c>
      <c r="C30" s="37"/>
      <c r="D30" s="43">
        <v>0</v>
      </c>
      <c r="E30" s="41"/>
      <c r="F30" s="41"/>
      <c r="G30" s="41"/>
      <c r="H30" s="47"/>
    </row>
    <row r="31" spans="1:8" x14ac:dyDescent="0.3">
      <c r="A31" s="95"/>
      <c r="B31" s="42" t="s">
        <v>95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5"/>
      <c r="B32" s="42" t="s">
        <v>96</v>
      </c>
      <c r="C32" s="37"/>
      <c r="D32" s="43">
        <v>147.37538316054</v>
      </c>
      <c r="E32" s="41"/>
      <c r="F32" s="41"/>
      <c r="G32" s="41"/>
      <c r="H32" s="47"/>
    </row>
    <row r="33" spans="1:8" x14ac:dyDescent="0.3">
      <c r="A33" s="96" t="s">
        <v>58</v>
      </c>
      <c r="B33" s="97"/>
      <c r="C33" s="95" t="s">
        <v>98</v>
      </c>
      <c r="D33" s="44">
        <v>48.788810075042001</v>
      </c>
      <c r="E33" s="41">
        <v>9.1999999999999998E-2</v>
      </c>
      <c r="F33" s="41" t="s">
        <v>97</v>
      </c>
      <c r="G33" s="44">
        <v>530.31315298957998</v>
      </c>
      <c r="H33" s="47"/>
    </row>
    <row r="34" spans="1:8" x14ac:dyDescent="0.3">
      <c r="A34" s="99">
        <v>1</v>
      </c>
      <c r="B34" s="42" t="s">
        <v>93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96</v>
      </c>
      <c r="C37" s="95"/>
      <c r="D37" s="44">
        <v>48.788810075042001</v>
      </c>
      <c r="E37" s="41"/>
      <c r="F37" s="41"/>
      <c r="G37" s="41"/>
      <c r="H37" s="98"/>
    </row>
    <row r="38" spans="1:8" x14ac:dyDescent="0.3">
      <c r="A38" s="96" t="s">
        <v>58</v>
      </c>
      <c r="B38" s="97"/>
      <c r="C38" s="95" t="s">
        <v>100</v>
      </c>
      <c r="D38" s="44">
        <v>98.586573085495004</v>
      </c>
      <c r="E38" s="41">
        <v>0.17199999999999999</v>
      </c>
      <c r="F38" s="41" t="s">
        <v>97</v>
      </c>
      <c r="G38" s="44">
        <v>573.17775049705995</v>
      </c>
      <c r="H38" s="47"/>
    </row>
    <row r="39" spans="1:8" x14ac:dyDescent="0.3">
      <c r="A39" s="99">
        <v>2</v>
      </c>
      <c r="B39" s="42" t="s">
        <v>93</v>
      </c>
      <c r="C39" s="95"/>
      <c r="D39" s="44">
        <v>0</v>
      </c>
      <c r="E39" s="41"/>
      <c r="F39" s="41"/>
      <c r="G39" s="41"/>
      <c r="H39" s="98" t="s">
        <v>25</v>
      </c>
    </row>
    <row r="40" spans="1:8" x14ac:dyDescent="0.3">
      <c r="A40" s="95"/>
      <c r="B40" s="42" t="s">
        <v>94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95</v>
      </c>
      <c r="C41" s="95"/>
      <c r="D41" s="44">
        <v>0</v>
      </c>
      <c r="E41" s="41"/>
      <c r="F41" s="41"/>
      <c r="G41" s="41"/>
      <c r="H41" s="98"/>
    </row>
    <row r="42" spans="1:8" x14ac:dyDescent="0.3">
      <c r="A42" s="95"/>
      <c r="B42" s="42" t="s">
        <v>96</v>
      </c>
      <c r="C42" s="95"/>
      <c r="D42" s="44">
        <v>98.586573085495004</v>
      </c>
      <c r="E42" s="41"/>
      <c r="F42" s="41"/>
      <c r="G42" s="41"/>
      <c r="H42" s="98"/>
    </row>
    <row r="43" spans="1:8" ht="24.6" x14ac:dyDescent="0.3">
      <c r="A43" s="100" t="s">
        <v>25</v>
      </c>
      <c r="B43" s="101"/>
      <c r="C43" s="37"/>
      <c r="D43" s="43">
        <v>1710.3692428749</v>
      </c>
      <c r="E43" s="41"/>
      <c r="F43" s="41"/>
      <c r="G43" s="41"/>
      <c r="H43" s="47"/>
    </row>
    <row r="44" spans="1:8" x14ac:dyDescent="0.3">
      <c r="A44" s="95" t="s">
        <v>92</v>
      </c>
      <c r="B44" s="42" t="s">
        <v>93</v>
      </c>
      <c r="C44" s="37"/>
      <c r="D44" s="43">
        <v>1601.3173232173001</v>
      </c>
      <c r="E44" s="41"/>
      <c r="F44" s="41"/>
      <c r="G44" s="41"/>
      <c r="H44" s="47"/>
    </row>
    <row r="45" spans="1:8" x14ac:dyDescent="0.3">
      <c r="A45" s="95"/>
      <c r="B45" s="42" t="s">
        <v>94</v>
      </c>
      <c r="C45" s="37"/>
      <c r="D45" s="43">
        <v>109.05191965757</v>
      </c>
      <c r="E45" s="41"/>
      <c r="F45" s="41"/>
      <c r="G45" s="41"/>
      <c r="H45" s="47"/>
    </row>
    <row r="46" spans="1:8" x14ac:dyDescent="0.3">
      <c r="A46" s="95"/>
      <c r="B46" s="42" t="s">
        <v>95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5"/>
      <c r="B47" s="42" t="s">
        <v>96</v>
      </c>
      <c r="C47" s="37"/>
      <c r="D47" s="43">
        <v>0</v>
      </c>
      <c r="E47" s="41"/>
      <c r="F47" s="41"/>
      <c r="G47" s="41"/>
      <c r="H47" s="47"/>
    </row>
    <row r="48" spans="1:8" x14ac:dyDescent="0.3">
      <c r="A48" s="96" t="s">
        <v>83</v>
      </c>
      <c r="B48" s="97"/>
      <c r="C48" s="95" t="s">
        <v>100</v>
      </c>
      <c r="D48" s="44">
        <v>1710.3692428749</v>
      </c>
      <c r="E48" s="41">
        <v>0.17199999999999999</v>
      </c>
      <c r="F48" s="41" t="s">
        <v>97</v>
      </c>
      <c r="G48" s="44">
        <v>9944.007226017</v>
      </c>
      <c r="H48" s="47"/>
    </row>
    <row r="49" spans="1:8" x14ac:dyDescent="0.3">
      <c r="A49" s="99">
        <v>1</v>
      </c>
      <c r="B49" s="42" t="s">
        <v>93</v>
      </c>
      <c r="C49" s="95"/>
      <c r="D49" s="44">
        <v>1601.3173232173001</v>
      </c>
      <c r="E49" s="41"/>
      <c r="F49" s="41"/>
      <c r="G49" s="41"/>
      <c r="H49" s="98" t="s">
        <v>25</v>
      </c>
    </row>
    <row r="50" spans="1:8" x14ac:dyDescent="0.3">
      <c r="A50" s="95"/>
      <c r="B50" s="42" t="s">
        <v>94</v>
      </c>
      <c r="C50" s="95"/>
      <c r="D50" s="44">
        <v>109.05191965757</v>
      </c>
      <c r="E50" s="41"/>
      <c r="F50" s="41"/>
      <c r="G50" s="41"/>
      <c r="H50" s="98"/>
    </row>
    <row r="51" spans="1:8" x14ac:dyDescent="0.3">
      <c r="A51" s="95"/>
      <c r="B51" s="42" t="s">
        <v>95</v>
      </c>
      <c r="C51" s="95"/>
      <c r="D51" s="44">
        <v>0</v>
      </c>
      <c r="E51" s="41"/>
      <c r="F51" s="41"/>
      <c r="G51" s="41"/>
      <c r="H51" s="98"/>
    </row>
    <row r="52" spans="1:8" x14ac:dyDescent="0.3">
      <c r="A52" s="95"/>
      <c r="B52" s="42" t="s">
        <v>96</v>
      </c>
      <c r="C52" s="95"/>
      <c r="D52" s="44">
        <v>0</v>
      </c>
      <c r="E52" s="41"/>
      <c r="F52" s="41"/>
      <c r="G52" s="41"/>
      <c r="H52" s="98"/>
    </row>
    <row r="53" spans="1:8" x14ac:dyDescent="0.3">
      <c r="A53" s="46"/>
      <c r="C53" s="46"/>
      <c r="D53" s="40"/>
      <c r="E53" s="40"/>
      <c r="F53" s="40"/>
      <c r="G53" s="40"/>
      <c r="H53" s="49"/>
    </row>
    <row r="55" spans="1:8" x14ac:dyDescent="0.3">
      <c r="A55" s="94" t="s">
        <v>102</v>
      </c>
      <c r="B55" s="94"/>
      <c r="C55" s="94"/>
      <c r="D55" s="94"/>
      <c r="E55" s="94"/>
      <c r="F55" s="94"/>
      <c r="G55" s="94"/>
      <c r="H55" s="94"/>
    </row>
    <row r="56" spans="1:8" x14ac:dyDescent="0.3">
      <c r="A56" s="94" t="s">
        <v>103</v>
      </c>
      <c r="B56" s="94"/>
      <c r="C56" s="94"/>
      <c r="D56" s="94"/>
      <c r="E56" s="94"/>
      <c r="F56" s="94"/>
      <c r="G56" s="94"/>
      <c r="H56" s="94"/>
    </row>
  </sheetData>
  <mergeCells count="34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H24:H27"/>
    <mergeCell ref="C23:C27"/>
    <mergeCell ref="A24:A27"/>
    <mergeCell ref="A28:B28"/>
    <mergeCell ref="A29:A32"/>
    <mergeCell ref="A33:B33"/>
    <mergeCell ref="H34:H37"/>
    <mergeCell ref="C33:C37"/>
    <mergeCell ref="A34:A37"/>
    <mergeCell ref="A38:B38"/>
    <mergeCell ref="H39:H42"/>
    <mergeCell ref="C38:C42"/>
    <mergeCell ref="A39:A42"/>
    <mergeCell ref="A43:B43"/>
    <mergeCell ref="A55:H55"/>
    <mergeCell ref="A56:H56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2025-11-18T01:51:17Z</dcterms:modified>
</cp:coreProperties>
</file>